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<sst xmlns="http://schemas.openxmlformats.org/spreadsheetml/2006/main" count="45" uniqueCount="45">
  <si>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礼仪中心</t>
  </si>
  <si>
    <t>流行乐团</t>
  </si>
  <si>
    <t>曲艺团</t>
  </si>
  <si>
    <t>英语爱好者协会</t>
  </si>
  <si>
    <t>外文学社</t>
  </si>
  <si>
    <t>跆拳道协会</t>
  </si>
  <si>
    <t>电子协会</t>
  </si>
  <si>
    <t>琅琊棋社</t>
  </si>
  <si>
    <t>乒乓球协会</t>
  </si>
  <si>
    <t>何新学术研究协会</t>
  </si>
  <si>
    <t>心理健康协会</t>
  </si>
  <si>
    <t>体育舞蹈协会</t>
  </si>
  <si>
    <t>羽毛球协会</t>
  </si>
  <si>
    <t>野外生存</t>
  </si>
  <si>
    <t>红烛话剧社</t>
  </si>
  <si>
    <t>爱心社</t>
  </si>
  <si>
    <t>旅游协会</t>
  </si>
  <si>
    <t>日语协会</t>
  </si>
  <si>
    <t>红楼梦话剧社</t>
  </si>
  <si>
    <t>篮球协会</t>
  </si>
  <si>
    <t>数学建模</t>
  </si>
  <si>
    <t>武术协会</t>
  </si>
  <si>
    <t>播音主持爱好者协会</t>
  </si>
  <si>
    <t>地学社</t>
  </si>
  <si>
    <t>足球协会</t>
  </si>
  <si>
    <t>J舞社</t>
  </si>
  <si>
    <t>创业协会</t>
  </si>
  <si>
    <t>中国特色社会主义理论研究协会</t>
  </si>
  <si>
    <t>DV影视协会</t>
  </si>
  <si>
    <t>大学生演讲辩论协会</t>
  </si>
  <si>
    <t>石上松文学社</t>
  </si>
  <si>
    <t>绿源环保协会</t>
  </si>
  <si>
    <t>市场调研协会</t>
  </si>
  <si>
    <t>读书协会</t>
  </si>
  <si>
    <t>排球协会</t>
  </si>
  <si>
    <t>醉翁亭文学社</t>
  </si>
  <si>
    <t>计算机协会</t>
  </si>
  <si>
    <t>网页制作协会</t>
  </si>
  <si>
    <t>余额</t>
  </si>
  <si>
    <t>吉他协会</t>
  </si>
  <si>
    <t>人数</t>
  </si>
  <si>
    <t>注：余额=总金额-10%会费-10%社团管理费-会员证制作费</t>
  </si>
  <si>
    <t>舞蹈团</t>
  </si>
  <si>
    <t>总额</t>
  </si>
  <si>
    <t>注意：本学期申报费用不得超过余额的50%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</si>
</sst>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u val="single"/>
      <sz val="12"/>
      <name val="宋体"/>
      <family val="0"/>
    </font>
    <font>
      <sz val="36"/>
      <color indexed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justify"/>
    </xf>
    <xf numFmtId="0" fontId="4" fillId="0" borderId="0" xfId="0" applyFont="1" applyAlignment="1">
      <alignment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K22" sqref="K22"/>
    </sheetView>
  </sheetViews>
  <sheetFormatPr defaultColWidth="9.00390625" defaultRowHeight="14.25"/>
  <cols>
    <col min="1" max="1" width="59.375" style="0" bestFit="1" customWidth="1"/>
  </cols>
  <sheetData>
    <row r="1" spans="1:4" ht="14.25">
      <c r="A1" s="2" t="s">
        <v>41</v>
      </c>
      <c r="B1" t="s">
        <v>40</v>
      </c>
      <c r="C1" t="s">
        <v>43</v>
      </c>
      <c r="D1" t="s">
        <v>38</v>
      </c>
    </row>
    <row r="2" spans="1:4" ht="14.25">
      <c r="A2" t="s">
        <v>0</v>
      </c>
      <c r="B2">
        <v>50</v>
      </c>
      <c r="C2">
        <f>B2*20</f>
        <v>1000</v>
      </c>
      <c r="D2">
        <f>C2-100*2-1.5*B2</f>
        <v>725</v>
      </c>
    </row>
    <row r="3" spans="1:4" ht="14.25">
      <c r="A3" t="s">
        <v>1</v>
      </c>
      <c r="B3">
        <v>47</v>
      </c>
      <c r="C3">
        <f>B3*20</f>
        <v>940</v>
      </c>
      <c r="D3">
        <f>C3-90*2-1.5*B3</f>
        <v>689.5</v>
      </c>
    </row>
    <row r="4" spans="1:4" ht="14.25">
      <c r="A4" t="s">
        <v>42</v>
      </c>
      <c r="B4">
        <v>55</v>
      </c>
      <c r="C4">
        <f>B4*20</f>
        <v>1100</v>
      </c>
      <c r="D4">
        <f>C4-110*2-B4*1.5</f>
        <v>797.5</v>
      </c>
    </row>
    <row r="5" spans="1:4" ht="14.25">
      <c r="A5" t="s">
        <v>2</v>
      </c>
      <c r="B5">
        <v>52</v>
      </c>
      <c r="C5">
        <f>B5*20</f>
        <v>1040</v>
      </c>
      <c r="D5">
        <f>C5-100*2-B5*1.5</f>
        <v>762</v>
      </c>
    </row>
    <row r="6" spans="1:4" ht="14.25">
      <c r="A6" t="s">
        <v>3</v>
      </c>
      <c r="B6">
        <v>173</v>
      </c>
      <c r="C6">
        <f>B6*10</f>
        <v>1730</v>
      </c>
      <c r="D6">
        <f>C6-170*2-B6*0.75</f>
        <v>1260.25</v>
      </c>
    </row>
    <row r="7" spans="1:9" ht="14.25">
      <c r="A7" t="s">
        <v>4</v>
      </c>
      <c r="B7">
        <v>65</v>
      </c>
      <c r="C7">
        <f aca="true" t="shared" si="0" ref="C7:C41">B7*10</f>
        <v>650</v>
      </c>
      <c r="D7">
        <f>C7-60*2-B7*0.75</f>
        <v>481.25</v>
      </c>
      <c r="G7" s="4" t="s">
        <v>44</v>
      </c>
      <c r="H7" s="3"/>
      <c r="I7" s="3"/>
    </row>
    <row r="8" spans="1:9" ht="14.25">
      <c r="A8" t="s">
        <v>28</v>
      </c>
      <c r="B8">
        <v>140</v>
      </c>
      <c r="C8">
        <f t="shared" si="0"/>
        <v>1400</v>
      </c>
      <c r="D8">
        <f>C8-140*2-B8*0.75</f>
        <v>1015</v>
      </c>
      <c r="G8" s="3"/>
      <c r="H8" s="3"/>
      <c r="I8" s="3"/>
    </row>
    <row r="9" spans="1:9" ht="14.25">
      <c r="A9" t="s">
        <v>5</v>
      </c>
      <c r="B9">
        <v>152</v>
      </c>
      <c r="C9">
        <f t="shared" si="0"/>
        <v>1520</v>
      </c>
      <c r="D9">
        <f>C9-150*2-B9*0.75</f>
        <v>1106</v>
      </c>
      <c r="G9" s="3"/>
      <c r="H9" s="3"/>
      <c r="I9" s="3"/>
    </row>
    <row r="10" spans="1:9" ht="14.25">
      <c r="A10" t="s">
        <v>6</v>
      </c>
      <c r="B10">
        <v>154</v>
      </c>
      <c r="C10">
        <f t="shared" si="0"/>
        <v>1540</v>
      </c>
      <c r="D10">
        <f>C10-150*2-B10*0.75</f>
        <v>1124.5</v>
      </c>
      <c r="G10" s="3"/>
      <c r="H10" s="3"/>
      <c r="I10" s="3"/>
    </row>
    <row r="11" spans="1:9" ht="14.25">
      <c r="A11" t="s">
        <v>7</v>
      </c>
      <c r="B11">
        <v>85</v>
      </c>
      <c r="C11">
        <f t="shared" si="0"/>
        <v>850</v>
      </c>
      <c r="D11">
        <f>C11-80*2-B11*1.5</f>
        <v>562.5</v>
      </c>
      <c r="G11" s="3"/>
      <c r="H11" s="3"/>
      <c r="I11" s="3"/>
    </row>
    <row r="12" spans="1:9" ht="14.25">
      <c r="A12" t="s">
        <v>8</v>
      </c>
      <c r="B12">
        <v>126</v>
      </c>
      <c r="C12">
        <f t="shared" si="0"/>
        <v>1260</v>
      </c>
      <c r="D12">
        <f>C12-120*2-B12*0.75</f>
        <v>925.5</v>
      </c>
      <c r="G12" s="3"/>
      <c r="H12" s="3"/>
      <c r="I12" s="3"/>
    </row>
    <row r="13" spans="1:9" ht="14.25">
      <c r="A13" t="s">
        <v>9</v>
      </c>
      <c r="B13">
        <v>201</v>
      </c>
      <c r="C13">
        <v>2010</v>
      </c>
      <c r="D13">
        <f>C13-200*2-B13*0.75</f>
        <v>1459.25</v>
      </c>
      <c r="G13" s="3"/>
      <c r="H13" s="3"/>
      <c r="I13" s="3"/>
    </row>
    <row r="14" spans="1:9" ht="14.25">
      <c r="A14" t="s">
        <v>10</v>
      </c>
      <c r="B14">
        <v>217</v>
      </c>
      <c r="C14">
        <f t="shared" si="0"/>
        <v>2170</v>
      </c>
      <c r="D14">
        <f>C14-210*2-B14*0.75</f>
        <v>1587.25</v>
      </c>
      <c r="G14" s="3"/>
      <c r="H14" s="3"/>
      <c r="I14" s="3"/>
    </row>
    <row r="15" spans="1:9" ht="14.25">
      <c r="A15" t="s">
        <v>11</v>
      </c>
      <c r="B15">
        <v>57</v>
      </c>
      <c r="C15">
        <f t="shared" si="0"/>
        <v>570</v>
      </c>
      <c r="D15">
        <f>C15-50*2-B15*0.75</f>
        <v>427.25</v>
      </c>
      <c r="G15" s="3"/>
      <c r="H15" s="3"/>
      <c r="I15" s="3"/>
    </row>
    <row r="16" spans="1:9" ht="14.25">
      <c r="A16" t="s">
        <v>12</v>
      </c>
      <c r="B16">
        <v>95</v>
      </c>
      <c r="C16">
        <f t="shared" si="0"/>
        <v>950</v>
      </c>
      <c r="D16">
        <f>C16-90*2-B16*0.75</f>
        <v>698.75</v>
      </c>
      <c r="G16" s="3"/>
      <c r="H16" s="3"/>
      <c r="I16" s="3"/>
    </row>
    <row r="17" spans="1:9" ht="14.25">
      <c r="A17" t="s">
        <v>13</v>
      </c>
      <c r="B17">
        <v>42</v>
      </c>
      <c r="C17">
        <f t="shared" si="0"/>
        <v>420</v>
      </c>
      <c r="D17">
        <f>C17-40*2-B17*0.75</f>
        <v>308.5</v>
      </c>
      <c r="G17" s="3"/>
      <c r="H17" s="3"/>
      <c r="I17" s="3"/>
    </row>
    <row r="18" spans="1:9" ht="14.25">
      <c r="A18" t="s">
        <v>14</v>
      </c>
      <c r="B18">
        <v>66</v>
      </c>
      <c r="C18">
        <f t="shared" si="0"/>
        <v>660</v>
      </c>
      <c r="D18">
        <f>C18-60*2-B18*0.75</f>
        <v>490.5</v>
      </c>
      <c r="G18" s="3"/>
      <c r="H18" s="3"/>
      <c r="I18" s="3"/>
    </row>
    <row r="19" spans="1:9" ht="14.25">
      <c r="A19" t="s">
        <v>15</v>
      </c>
      <c r="B19">
        <v>282</v>
      </c>
      <c r="C19">
        <f t="shared" si="0"/>
        <v>2820</v>
      </c>
      <c r="D19">
        <f>C19-280*2-B19*0.75</f>
        <v>2048.5</v>
      </c>
      <c r="G19" s="3"/>
      <c r="H19" s="3"/>
      <c r="I19" s="3"/>
    </row>
    <row r="20" spans="1:9" ht="14.25">
      <c r="A20" t="s">
        <v>16</v>
      </c>
      <c r="B20">
        <v>125</v>
      </c>
      <c r="C20">
        <f t="shared" si="0"/>
        <v>1250</v>
      </c>
      <c r="D20">
        <f>C20-120*2-B20*0.75</f>
        <v>916.25</v>
      </c>
      <c r="G20" s="3"/>
      <c r="H20" s="3"/>
      <c r="I20" s="3"/>
    </row>
    <row r="21" spans="1:9" ht="14.25">
      <c r="A21" t="s">
        <v>17</v>
      </c>
      <c r="B21">
        <v>94</v>
      </c>
      <c r="C21">
        <f t="shared" si="0"/>
        <v>940</v>
      </c>
      <c r="D21">
        <f>C21-90*2-B21*0.75</f>
        <v>689.5</v>
      </c>
      <c r="G21" s="3"/>
      <c r="H21" s="3"/>
      <c r="I21" s="3"/>
    </row>
    <row r="22" spans="1:9" ht="14.25">
      <c r="A22" t="s">
        <v>29</v>
      </c>
      <c r="B22">
        <v>221</v>
      </c>
      <c r="C22">
        <f t="shared" si="0"/>
        <v>2210</v>
      </c>
      <c r="D22">
        <f>C22-220*2-B22*0.75</f>
        <v>1604.25</v>
      </c>
      <c r="G22" s="3"/>
      <c r="H22" s="3"/>
      <c r="I22" s="3"/>
    </row>
    <row r="23" spans="1:9" ht="14.25">
      <c r="A23" t="s">
        <v>18</v>
      </c>
      <c r="B23">
        <v>59</v>
      </c>
      <c r="C23">
        <f t="shared" si="0"/>
        <v>590</v>
      </c>
      <c r="D23">
        <f>C23-50*2-B23*0.75</f>
        <v>445.75</v>
      </c>
      <c r="G23" s="3"/>
      <c r="H23" s="3"/>
      <c r="I23" s="3"/>
    </row>
    <row r="24" spans="1:9" ht="14.25">
      <c r="A24" t="s">
        <v>19</v>
      </c>
      <c r="B24">
        <v>43</v>
      </c>
      <c r="C24">
        <f t="shared" si="0"/>
        <v>430</v>
      </c>
      <c r="D24">
        <f>C24-40*2-B24*0.75</f>
        <v>317.75</v>
      </c>
      <c r="G24" s="3"/>
      <c r="H24" s="3"/>
      <c r="I24" s="3"/>
    </row>
    <row r="25" spans="1:4" ht="14.25">
      <c r="A25" t="s">
        <v>20</v>
      </c>
      <c r="B25">
        <v>210</v>
      </c>
      <c r="C25">
        <f t="shared" si="0"/>
        <v>2100</v>
      </c>
      <c r="D25">
        <f>C25-210*2-B25*0.75</f>
        <v>1522.5</v>
      </c>
    </row>
    <row r="26" spans="1:4" ht="14.25">
      <c r="A26" t="s">
        <v>21</v>
      </c>
      <c r="B26">
        <v>70</v>
      </c>
      <c r="C26">
        <f t="shared" si="0"/>
        <v>700</v>
      </c>
      <c r="D26">
        <f>C26-70*2-B26*0.75</f>
        <v>507.5</v>
      </c>
    </row>
    <row r="27" spans="1:4" ht="14.25">
      <c r="A27" t="s">
        <v>22</v>
      </c>
      <c r="B27">
        <v>44</v>
      </c>
      <c r="C27">
        <f t="shared" si="0"/>
        <v>440</v>
      </c>
      <c r="D27">
        <f>C27-40*2-B27*0.75</f>
        <v>327</v>
      </c>
    </row>
    <row r="28" spans="1:4" ht="14.25">
      <c r="A28" t="s">
        <v>23</v>
      </c>
      <c r="B28">
        <v>239</v>
      </c>
      <c r="C28">
        <f t="shared" si="0"/>
        <v>2390</v>
      </c>
      <c r="D28">
        <f>C28-230*2-B28*0.75</f>
        <v>1750.75</v>
      </c>
    </row>
    <row r="29" spans="1:4" ht="14.25">
      <c r="A29" s="1" t="s">
        <v>24</v>
      </c>
      <c r="B29">
        <v>31</v>
      </c>
      <c r="C29">
        <f t="shared" si="0"/>
        <v>310</v>
      </c>
      <c r="D29">
        <f>C29-30*2-B29*0.75</f>
        <v>226.75</v>
      </c>
    </row>
    <row r="30" spans="1:4" ht="14.25">
      <c r="A30" t="s">
        <v>25</v>
      </c>
      <c r="B30">
        <v>108</v>
      </c>
      <c r="C30">
        <f t="shared" si="0"/>
        <v>1080</v>
      </c>
      <c r="D30">
        <f>C30-100*2-B30*0.75</f>
        <v>799</v>
      </c>
    </row>
    <row r="31" spans="1:4" ht="14.25">
      <c r="A31" t="s">
        <v>27</v>
      </c>
      <c r="B31">
        <v>165</v>
      </c>
      <c r="C31">
        <f t="shared" si="0"/>
        <v>1650</v>
      </c>
      <c r="D31">
        <f>C31-160*2-B31*0.75</f>
        <v>1206.25</v>
      </c>
    </row>
    <row r="32" spans="1:4" ht="14.25">
      <c r="A32" t="s">
        <v>26</v>
      </c>
      <c r="B32">
        <v>140</v>
      </c>
      <c r="C32">
        <f t="shared" si="0"/>
        <v>1400</v>
      </c>
      <c r="D32">
        <f>C32-140*2-B32*0.75</f>
        <v>1015</v>
      </c>
    </row>
    <row r="33" spans="1:4" ht="14.25">
      <c r="A33" t="s">
        <v>30</v>
      </c>
      <c r="B33">
        <v>102</v>
      </c>
      <c r="C33">
        <f t="shared" si="0"/>
        <v>1020</v>
      </c>
      <c r="D33">
        <f>C33-100*2-B33*0.75</f>
        <v>743.5</v>
      </c>
    </row>
    <row r="34" spans="1:4" ht="14.25">
      <c r="A34" t="s">
        <v>31</v>
      </c>
      <c r="B34">
        <v>195</v>
      </c>
      <c r="C34">
        <f t="shared" si="0"/>
        <v>1950</v>
      </c>
      <c r="D34">
        <f>C34-190*2-B34*1.5</f>
        <v>1277.5</v>
      </c>
    </row>
    <row r="35" spans="1:4" ht="14.25">
      <c r="A35" t="s">
        <v>32</v>
      </c>
      <c r="B35">
        <v>134</v>
      </c>
      <c r="C35">
        <f t="shared" si="0"/>
        <v>1340</v>
      </c>
      <c r="D35">
        <f>C35-130*2-B35*0.75</f>
        <v>979.5</v>
      </c>
    </row>
    <row r="36" spans="1:4" ht="14.25">
      <c r="A36" t="s">
        <v>33</v>
      </c>
      <c r="B36">
        <v>140</v>
      </c>
      <c r="C36">
        <f t="shared" si="0"/>
        <v>1400</v>
      </c>
      <c r="D36">
        <f>C36-140*2-B36*0.75</f>
        <v>1015</v>
      </c>
    </row>
    <row r="37" spans="1:4" ht="14.25">
      <c r="A37" t="s">
        <v>34</v>
      </c>
      <c r="B37">
        <v>13</v>
      </c>
      <c r="C37">
        <f t="shared" si="0"/>
        <v>130</v>
      </c>
      <c r="D37">
        <f>C37-10*2-B37*0.75</f>
        <v>100.25</v>
      </c>
    </row>
    <row r="38" spans="1:4" ht="14.25">
      <c r="A38" t="s">
        <v>35</v>
      </c>
      <c r="B38">
        <v>22</v>
      </c>
      <c r="C38">
        <f t="shared" si="0"/>
        <v>220</v>
      </c>
      <c r="D38">
        <f>C38-20*2-B38*0.75</f>
        <v>163.5</v>
      </c>
    </row>
    <row r="39" spans="1:4" ht="14.25">
      <c r="A39" t="s">
        <v>36</v>
      </c>
      <c r="B39">
        <v>74</v>
      </c>
      <c r="C39">
        <f t="shared" si="0"/>
        <v>740</v>
      </c>
      <c r="D39">
        <f>C39-70*2-B39*0.75</f>
        <v>544.5</v>
      </c>
    </row>
    <row r="40" spans="1:4" ht="14.25">
      <c r="A40" t="s">
        <v>37</v>
      </c>
      <c r="B40">
        <v>44</v>
      </c>
      <c r="C40">
        <f t="shared" si="0"/>
        <v>440</v>
      </c>
      <c r="D40">
        <f>C40-40*2-B40*0.75</f>
        <v>327</v>
      </c>
    </row>
    <row r="41" spans="1:4" ht="14.25">
      <c r="A41" t="s">
        <v>39</v>
      </c>
      <c r="B41">
        <v>85</v>
      </c>
      <c r="C41">
        <f t="shared" si="0"/>
        <v>850</v>
      </c>
      <c r="D41">
        <f>C41-80*2-B41*0.75</f>
        <v>626.25</v>
      </c>
    </row>
  </sheetData>
  <mergeCells count="1">
    <mergeCell ref="G7:I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2011-11-04T13:54:37Z</dcterms:created>
  <dcterms:modified xsi:type="dcterms:W3CDTF">2011-11-09T05:34:03Z</dcterms:modified>
  <cp:category/>
  <cp:version/>
  <cp:contentType/>
  <cp:contentStatus/>
</cp:coreProperties>
</file>